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300" windowWidth="13995" windowHeight="7425"/>
  </bookViews>
  <sheets>
    <sheet name="на1.01.2022" sheetId="17" r:id="rId1"/>
  </sheets>
  <calcPr calcId="144525"/>
</workbook>
</file>

<file path=xl/calcChain.xml><?xml version="1.0" encoding="utf-8"?>
<calcChain xmlns="http://schemas.openxmlformats.org/spreadsheetml/2006/main">
  <c r="E27" i="17" l="1"/>
  <c r="E17" i="17"/>
  <c r="C27" i="17" l="1"/>
  <c r="B27" i="17"/>
  <c r="C17" i="17"/>
  <c r="B17" i="17"/>
  <c r="D7" i="17"/>
  <c r="D8" i="17"/>
  <c r="D9" i="17"/>
  <c r="D10" i="17"/>
  <c r="D11" i="17"/>
  <c r="D12" i="17"/>
  <c r="D13" i="17"/>
  <c r="D14" i="17"/>
  <c r="D15" i="17"/>
  <c r="D16" i="17"/>
  <c r="D18" i="17"/>
  <c r="D19" i="17"/>
  <c r="D20" i="17"/>
  <c r="D21" i="17"/>
  <c r="D22" i="17"/>
  <c r="D23" i="17"/>
  <c r="D24" i="17"/>
  <c r="D26" i="17"/>
  <c r="D27" i="17" l="1"/>
  <c r="E6" i="17"/>
  <c r="B6" i="17"/>
  <c r="C6" i="17"/>
  <c r="D17" i="17"/>
  <c r="D6" i="17" l="1"/>
  <c r="G31" i="17" l="1"/>
  <c r="F31" i="17"/>
  <c r="F30" i="17"/>
  <c r="G29" i="17"/>
  <c r="F29" i="17"/>
  <c r="D29" i="17"/>
  <c r="G28" i="17"/>
  <c r="F28" i="17"/>
  <c r="D28" i="17"/>
  <c r="G27" i="17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F8" i="17"/>
  <c r="G7" i="17"/>
  <c r="F7" i="17"/>
  <c r="G6" i="17"/>
  <c r="E33" i="17"/>
  <c r="C33" i="17"/>
  <c r="B32" i="17"/>
  <c r="F6" i="17" l="1"/>
  <c r="C32" i="17"/>
  <c r="E32" i="17"/>
  <c r="G32" i="17" l="1"/>
  <c r="F32" i="17"/>
  <c r="D32" i="17"/>
</calcChain>
</file>

<file path=xl/sharedStrings.xml><?xml version="1.0" encoding="utf-8"?>
<sst xmlns="http://schemas.openxmlformats.org/spreadsheetml/2006/main" count="39" uniqueCount="39">
  <si>
    <t>АНАЛИЗ</t>
  </si>
  <si>
    <t>Наименование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</si>
  <si>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</si>
  <si>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</si>
  <si>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</si>
  <si>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</si>
  <si>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</si>
  <si>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</si>
  <si>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</si>
  <si>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</si>
  <si>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</si>
  <si>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</si>
  <si>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</si>
  <si>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</si>
  <si>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</si>
  <si>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</si>
  <si>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</si>
  <si>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</si>
  <si>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</si>
  <si>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</si>
  <si>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</si>
  <si>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>Патентная система</t>
  </si>
  <si>
    <t>Доходы от оказания платных услуг  и компенсац. затрат бюджетов</t>
  </si>
  <si>
    <t>Доходы от уплаты акцизов</t>
  </si>
  <si>
    <t>тыс. рублей</t>
  </si>
  <si>
    <t>отклонение</t>
  </si>
  <si>
    <t>Уточненн. план  на год</t>
  </si>
  <si>
    <t>Безвозмездные перечисления из вышестоящих бюджетов</t>
  </si>
  <si>
    <t>ПРОЧИЕ БЕЗВОЗМЕЗДНЫЕ ПОСТУПЛЕНИЯ</t>
  </si>
  <si>
    <t>Доходы от возврата ост. субсид. и субв.</t>
  </si>
  <si>
    <t>Возврат остатков субсидий и субвенций</t>
  </si>
  <si>
    <t>ВСЕГО доходов консолид. бюджета:</t>
  </si>
  <si>
    <t xml:space="preserve">Прочие дох. от использования имущества </t>
  </si>
  <si>
    <t xml:space="preserve">Исполнен. уточнен. плана, % </t>
  </si>
  <si>
    <t>для отчета по соглашению СЭР</t>
  </si>
  <si>
    <t>Шилова Ольга Николаевна</t>
  </si>
  <si>
    <t>исполнения консолидированного бюджета Котельничского района  по доходам на 01.01. 2022год</t>
  </si>
  <si>
    <r>
      <t xml:space="preserve">Факт. исполнение за </t>
    </r>
    <r>
      <rPr>
        <b/>
        <sz val="12"/>
        <rFont val="Times New Roman"/>
        <family val="1"/>
        <charset val="204"/>
      </rPr>
      <t>2021 год</t>
    </r>
  </si>
  <si>
    <r>
      <t xml:space="preserve">Факт. исполнение за </t>
    </r>
    <r>
      <rPr>
        <b/>
        <i/>
        <sz val="10"/>
        <rFont val="Times New Roman"/>
        <family val="1"/>
        <charset val="204"/>
      </rPr>
      <t>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</si>
</sst>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64" fontId="2" fillId="0" borderId="0" xfId="0" applyNumberFormat="1" applyFont="1"/>
    <xf numFmtId="0" fontId="7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6" fillId="2" borderId="4" xfId="0" applyNumberFormat="1" applyFont="1" applyFill="1" applyBorder="1"/>
    <xf numFmtId="0" fontId="6" fillId="2" borderId="4" xfId="0" applyFont="1" applyFill="1" applyBorder="1"/>
    <xf numFmtId="0" fontId="6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165" fontId="8" fillId="5" borderId="4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4" fillId="0" borderId="0" xfId="0" applyFont="1"/>
    <xf numFmtId="164" fontId="8" fillId="5" borderId="4" xfId="0" applyNumberFormat="1" applyFont="1" applyFill="1" applyBorder="1"/>
    <xf numFmtId="164" fontId="4" fillId="4" borderId="3" xfId="0" applyNumberFormat="1" applyFont="1" applyFill="1" applyBorder="1"/>
    <xf numFmtId="164" fontId="4" fillId="0" borderId="4" xfId="0" applyNumberFormat="1" applyFont="1" applyBorder="1"/>
    <xf numFmtId="0" fontId="12" fillId="4" borderId="4" xfId="0" applyFont="1" applyFill="1" applyBorder="1"/>
    <xf numFmtId="164" fontId="8" fillId="5" borderId="3" xfId="0" applyNumberFormat="1" applyFont="1" applyFill="1" applyBorder="1"/>
    <xf numFmtId="2" fontId="6" fillId="2" borderId="4" xfId="0" applyNumberFormat="1" applyFont="1" applyFill="1" applyBorder="1"/>
    <xf numFmtId="0" fontId="14" fillId="0" borderId="0" xfId="0" applyFont="1"/>
    <xf numFmtId="164" fontId="14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164" fontId="12" fillId="4" borderId="4" xfId="0" applyNumberFormat="1" applyFont="1" applyFill="1" applyBorder="1"/>
    <xf numFmtId="165" fontId="4" fillId="0" borderId="3" xfId="0" applyNumberFormat="1" applyFont="1" applyFill="1" applyBorder="1" applyAlignment="1">
      <alignment horizontal="right" wrapText="1"/>
    </xf>
    <xf numFmtId="165" fontId="4" fillId="0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wrapText="1"/>
    </xf>
    <xf numFmtId="164" fontId="4" fillId="2" borderId="3" xfId="0" applyNumberFormat="1" applyFont="1" applyFill="1" applyBorder="1"/>
    <xf numFmtId="164" fontId="12" fillId="4" borderId="3" xfId="0" applyNumberFormat="1" applyFont="1" applyFill="1" applyBorder="1"/>
    <xf numFmtId="164" fontId="4" fillId="3" borderId="3" xfId="0" applyNumberFormat="1" applyFont="1" applyFill="1" applyBorder="1"/>
    <xf numFmtId="0" fontId="15" fillId="0" borderId="3" xfId="1" applyFont="1" applyBorder="1" applyAlignment="1">
      <alignment wrapText="1"/>
    </xf>
    <xf numFmtId="164" fontId="12" fillId="2" borderId="4" xfId="0" applyNumberFormat="1" applyFont="1" applyFill="1" applyBorder="1"/>
    <xf numFmtId="164" fontId="8" fillId="4" borderId="3" xfId="0" applyNumberFormat="1" applyFont="1" applyFill="1" applyBorder="1"/>
    <xf numFmtId="164" fontId="6" fillId="0" borderId="0" xfId="0" applyNumberFormat="1" applyFont="1" applyFill="1" applyBorder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2" fontId="12" fillId="4" borderId="4" xfId="0" applyNumberFormat="1" applyFont="1" applyFill="1" applyBorder="1"/>
    <xf numFmtId="2" fontId="4" fillId="0" borderId="4" xfId="0" applyNumberFormat="1" applyFont="1" applyBorder="1"/>
    <xf numFmtId="165" fontId="8" fillId="5" borderId="3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right"/>
    </xf>
    <xf numFmtId="2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3" xfId="0" applyNumberFormat="1" applyFont="1" applyBorder="1"/>
    <xf numFmtId="2" fontId="4" fillId="0" borderId="4" xfId="0" applyNumberFormat="1" applyFont="1" applyBorder="1" applyAlignment="1">
      <alignment horizontal="right"/>
    </xf>
    <xf numFmtId="2" fontId="4" fillId="0" borderId="4" xfId="0" applyNumberFormat="1" applyFont="1" applyFill="1" applyBorder="1"/>
    <xf numFmtId="2" fontId="8" fillId="5" borderId="3" xfId="0" applyNumberFormat="1" applyFont="1" applyFill="1" applyBorder="1"/>
    <xf numFmtId="0" fontId="2" fillId="0" borderId="3" xfId="0" applyFont="1" applyFill="1" applyBorder="1" applyAlignment="1">
      <alignment horizontal="center" vertical="center"/>
    </xf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0" zoomScaleNormal="90" workbookViewId="0">
      <selection activeCell="E15" sqref="E15"/>
    </sheetView>
  </sheetViews>
  <sheetFormatPr defaultColWidth="9.140625" defaultRowHeight="16.5" x14ac:dyDescent="0.25"/>
  <cols>
    <col min="1" max="1" width="59.7109375" style="1" customWidth="1"/>
    <col min="2" max="2" width="13.28515625" style="1" customWidth="1"/>
    <col min="3" max="3" width="14.140625" style="1" customWidth="1"/>
    <col min="4" max="4" width="11.42578125" style="1" customWidth="1"/>
    <col min="5" max="5" width="14.140625" style="2" customWidth="1"/>
    <col min="6" max="6" width="11.5703125" style="1" customWidth="1"/>
    <col min="7" max="7" width="9.140625" style="1" customWidth="1"/>
    <col min="8" max="16384" width="9.140625" style="1"/>
  </cols>
  <sheetData>
    <row r="1" spans="1:7" ht="18.75" x14ac:dyDescent="0.3">
      <c r="A1" s="47" t="s">
        <v>0</v>
      </c>
      <c r="B1" s="47"/>
      <c r="C1" s="47"/>
      <c r="D1" s="47"/>
      <c r="E1" s="47"/>
      <c r="F1" s="47"/>
      <c r="G1" s="47"/>
    </row>
    <row r="2" spans="1:7" x14ac:dyDescent="0.25">
      <c r="A2" s="48" t="s">
        <v>36</v>
      </c>
      <c r="B2" s="48"/>
      <c r="C2" s="48"/>
      <c r="D2" s="48"/>
      <c r="E2" s="48"/>
      <c r="F2" s="48"/>
      <c r="G2" s="48"/>
    </row>
    <row r="3" spans="1:7" x14ac:dyDescent="0.25">
      <c r="E3" s="49" t="s">
        <v>24</v>
      </c>
      <c r="F3" s="49"/>
      <c r="G3" s="49"/>
    </row>
    <row r="4" spans="1:7" x14ac:dyDescent="0.25">
      <c r="A4" s="43" t="s">
        <v>1</v>
      </c>
      <c r="B4" s="55"/>
      <c r="C4" s="55"/>
      <c r="D4" s="55"/>
      <c r="E4" s="45"/>
      <c r="F4" s="45"/>
      <c r="G4" s="46"/>
    </row>
    <row r="5" spans="1:7" ht="47.25" x14ac:dyDescent="0.25">
      <c r="A5" s="44"/>
      <c r="B5" s="8" t="s">
        <v>26</v>
      </c>
      <c r="C5" s="8" t="s">
        <v>37</v>
      </c>
      <c r="D5" s="8" t="s">
        <v>33</v>
      </c>
      <c r="E5" s="6" t="s">
        <v>38</v>
      </c>
      <c r="F5" s="6" t="s">
        <v>25</v>
      </c>
      <c r="G5" s="6" t="s">
        <v>2</v>
      </c>
    </row>
    <row r="6" spans="1:7" s="2" customFormat="1" x14ac:dyDescent="0.25">
      <c r="A6" s="30" t="s">
        <v>3</v>
      </c>
      <c r="B6" s="11">
        <f>B17+B27</f>
        <v>94025.79</v>
      </c>
      <c r="C6" s="10">
        <f>C17+C27</f>
        <v>119277</v>
      </c>
      <c r="D6" s="31">
        <f>(C6/B6)*100</f>
        <v>126.85562120775589</v>
      </c>
      <c r="E6" s="27">
        <f>E17+E27</f>
        <v>94564.526000000013</v>
      </c>
      <c r="F6" s="20">
        <f>F17+F27</f>
        <v>24712.473999999987</v>
      </c>
      <c r="G6" s="32">
        <f>C6/E6*100</f>
        <v>126.13292219113961</v>
      </c>
    </row>
    <row r="7" spans="1:7" x14ac:dyDescent="0.25">
      <c r="A7" s="3" t="s">
        <v>4</v>
      </c>
      <c r="B7" s="50">
        <v>27031.61</v>
      </c>
      <c r="C7" s="51">
        <v>31331.11</v>
      </c>
      <c r="D7" s="9">
        <f>(C7/B7)*100</f>
        <v>115.90545291234966</v>
      </c>
      <c r="E7" s="21">
        <v>28759.51</v>
      </c>
      <c r="F7" s="21">
        <f>C7-E7</f>
        <v>2571.6000000000022</v>
      </c>
      <c r="G7" s="21">
        <f>C7/E7*100</f>
        <v>108.94173788079145</v>
      </c>
    </row>
    <row r="8" spans="1:7" x14ac:dyDescent="0.25">
      <c r="A8" s="3" t="s">
        <v>23</v>
      </c>
      <c r="B8" s="50">
        <v>10548.03</v>
      </c>
      <c r="C8" s="51">
        <v>10750.01</v>
      </c>
      <c r="D8" s="9">
        <f>(C8/B8)*100</f>
        <v>101.91485993119093</v>
      </c>
      <c r="E8" s="21">
        <v>9411.9699999999993</v>
      </c>
      <c r="F8" s="21">
        <f>C8-E8</f>
        <v>1338.0400000000009</v>
      </c>
      <c r="G8" s="21">
        <f>C8/E8*100</f>
        <v>114.2163649055405</v>
      </c>
    </row>
    <row r="9" spans="1:7" x14ac:dyDescent="0.25">
      <c r="A9" s="3" t="s">
        <v>5</v>
      </c>
      <c r="B9" s="50">
        <v>19482.599999999999</v>
      </c>
      <c r="C9" s="51">
        <v>31747.09</v>
      </c>
      <c r="D9" s="9">
        <f>(C9/B9)*100</f>
        <v>162.95099216736989</v>
      </c>
      <c r="E9" s="21">
        <v>20083.939999999999</v>
      </c>
      <c r="F9" s="21">
        <f>C9-E9</f>
        <v>11663.150000000001</v>
      </c>
      <c r="G9" s="21">
        <f>C9/E9*100</f>
        <v>158.07202172482093</v>
      </c>
    </row>
    <row r="10" spans="1:7" x14ac:dyDescent="0.25">
      <c r="A10" s="3" t="s">
        <v>6</v>
      </c>
      <c r="B10" s="50">
        <v>271.39999999999998</v>
      </c>
      <c r="C10" s="51">
        <v>424.47</v>
      </c>
      <c r="D10" s="9">
        <f>(C10/B10)*100</f>
        <v>156.40014738393518</v>
      </c>
      <c r="E10" s="21">
        <v>1672.98</v>
      </c>
      <c r="F10" s="21">
        <f>C10-E10</f>
        <v>-1248.51</v>
      </c>
      <c r="G10" s="21">
        <f>C10/E10*100</f>
        <v>25.372090521106049</v>
      </c>
    </row>
    <row r="11" spans="1:7" x14ac:dyDescent="0.25">
      <c r="A11" s="3" t="s">
        <v>7</v>
      </c>
      <c r="B11" s="50">
        <v>873.61</v>
      </c>
      <c r="C11" s="51">
        <v>1083.6199999999999</v>
      </c>
      <c r="D11" s="9">
        <f>(C11/B11)*100</f>
        <v>124.0393310516134</v>
      </c>
      <c r="E11" s="21">
        <v>857.8</v>
      </c>
      <c r="F11" s="21">
        <f>C11-E11</f>
        <v>225.81999999999994</v>
      </c>
      <c r="G11" s="21">
        <f>C11/E11*100</f>
        <v>126.32548379575658</v>
      </c>
    </row>
    <row r="12" spans="1:7" x14ac:dyDescent="0.25">
      <c r="A12" s="3" t="s">
        <v>21</v>
      </c>
      <c r="B12" s="50">
        <v>491.7</v>
      </c>
      <c r="C12" s="51">
        <v>1319.9</v>
      </c>
      <c r="D12" s="9">
        <f>(C12/B12)*100</f>
        <v>268.43603823469596</v>
      </c>
      <c r="E12" s="21">
        <v>146.61000000000001</v>
      </c>
      <c r="F12" s="21">
        <f>C12-E12</f>
        <v>1173.29</v>
      </c>
      <c r="G12" s="21">
        <f>C12/E12*100</f>
        <v>900.27965350248951</v>
      </c>
    </row>
    <row r="13" spans="1:7" x14ac:dyDescent="0.25">
      <c r="A13" s="3" t="s">
        <v>8</v>
      </c>
      <c r="B13" s="50">
        <v>1623.71</v>
      </c>
      <c r="C13" s="51">
        <v>1470.31</v>
      </c>
      <c r="D13" s="9">
        <f>(C13/B13)*100</f>
        <v>90.552500138571531</v>
      </c>
      <c r="E13" s="21">
        <v>1806.6</v>
      </c>
      <c r="F13" s="21">
        <f>C13-E13</f>
        <v>-336.28999999999996</v>
      </c>
      <c r="G13" s="21">
        <f>C13/E13*100</f>
        <v>81.385475478799947</v>
      </c>
    </row>
    <row r="14" spans="1:7" x14ac:dyDescent="0.25">
      <c r="A14" s="3" t="s">
        <v>9</v>
      </c>
      <c r="B14" s="50">
        <v>7000</v>
      </c>
      <c r="C14" s="51">
        <v>7978.38</v>
      </c>
      <c r="D14" s="9">
        <f>(C14/B14)*100</f>
        <v>113.97685714285714</v>
      </c>
      <c r="E14" s="21">
        <v>6735.39</v>
      </c>
      <c r="F14" s="21">
        <f>C14-E14</f>
        <v>1242.9899999999998</v>
      </c>
      <c r="G14" s="21">
        <f>C14/E14*100</f>
        <v>118.45461064615412</v>
      </c>
    </row>
    <row r="15" spans="1:7" x14ac:dyDescent="0.25">
      <c r="A15" s="3" t="s">
        <v>10</v>
      </c>
      <c r="B15" s="50">
        <v>2868.53</v>
      </c>
      <c r="C15" s="51">
        <v>2982.47</v>
      </c>
      <c r="D15" s="9">
        <f>(C15/B15)*100</f>
        <v>103.97206931773415</v>
      </c>
      <c r="E15" s="21">
        <v>3177.85</v>
      </c>
      <c r="F15" s="21">
        <f>C15-E15</f>
        <v>-195.38000000000011</v>
      </c>
      <c r="G15" s="21">
        <f>C15/E15*100</f>
        <v>93.851818053086205</v>
      </c>
    </row>
    <row r="16" spans="1:7" x14ac:dyDescent="0.25">
      <c r="A16" s="3" t="s">
        <v>11</v>
      </c>
      <c r="B16" s="50">
        <v>84.48</v>
      </c>
      <c r="C16" s="51">
        <v>176.89</v>
      </c>
      <c r="D16" s="9">
        <f>(C16/B16)*100</f>
        <v>209.38683712121212</v>
      </c>
      <c r="E16" s="21">
        <v>192.33</v>
      </c>
      <c r="F16" s="21">
        <f>C16-E16</f>
        <v>-15.440000000000026</v>
      </c>
      <c r="G16" s="21">
        <f>C16/E16*100</f>
        <v>91.972131232776988</v>
      </c>
    </row>
    <row r="17" spans="1:7" x14ac:dyDescent="0.25">
      <c r="A17" s="4" t="s">
        <v>12</v>
      </c>
      <c r="B17" s="11">
        <f>SUM(B7:B16)</f>
        <v>70275.67</v>
      </c>
      <c r="C17" s="22">
        <f>SUM(C7:C16)</f>
        <v>89264.25</v>
      </c>
      <c r="D17" s="33">
        <f>(C17/B17)*100</f>
        <v>127.02013371057153</v>
      </c>
      <c r="E17" s="40">
        <f>SUM(E7:E16)</f>
        <v>72844.98000000001</v>
      </c>
      <c r="F17" s="32">
        <f>C17-E17</f>
        <v>16419.26999999999</v>
      </c>
      <c r="G17" s="32">
        <f>C17/E17*100</f>
        <v>122.54001579793143</v>
      </c>
    </row>
    <row r="18" spans="1:7" x14ac:dyDescent="0.25">
      <c r="A18" s="3" t="s">
        <v>13</v>
      </c>
      <c r="B18" s="41">
        <v>2225.5700000000002</v>
      </c>
      <c r="C18" s="51">
        <v>5017.68</v>
      </c>
      <c r="D18" s="9">
        <f>(C18/B18)*100</f>
        <v>225.45595061040541</v>
      </c>
      <c r="E18" s="54">
        <v>3695.5929999999998</v>
      </c>
      <c r="F18" s="21">
        <f>C18-E18</f>
        <v>1322.0870000000004</v>
      </c>
      <c r="G18" s="21">
        <f>C18/E18*100</f>
        <v>135.77469163947438</v>
      </c>
    </row>
    <row r="19" spans="1:7" x14ac:dyDescent="0.25">
      <c r="A19" s="3" t="s">
        <v>14</v>
      </c>
      <c r="B19" s="41">
        <v>2053.59</v>
      </c>
      <c r="C19" s="51">
        <v>2064.09</v>
      </c>
      <c r="D19" s="9">
        <f>(C19/B19)*100</f>
        <v>100.51129972389813</v>
      </c>
      <c r="E19" s="54">
        <v>1863.49</v>
      </c>
      <c r="F19" s="21">
        <f>C19-E19</f>
        <v>200.60000000000014</v>
      </c>
      <c r="G19" s="21">
        <f>C19/E19*100</f>
        <v>110.76474786556408</v>
      </c>
    </row>
    <row r="20" spans="1:7" ht="17.45" customHeight="1" x14ac:dyDescent="0.25">
      <c r="A20" s="3" t="s">
        <v>32</v>
      </c>
      <c r="B20" s="41">
        <v>1364.96</v>
      </c>
      <c r="C20" s="51">
        <v>1342.41</v>
      </c>
      <c r="D20" s="9">
        <f>(C20/B20)*100</f>
        <v>98.347936935880909</v>
      </c>
      <c r="E20" s="54">
        <v>1376.78</v>
      </c>
      <c r="F20" s="21">
        <f>C20-E20</f>
        <v>-34.369999999999891</v>
      </c>
      <c r="G20" s="21">
        <f>C20/E20*100</f>
        <v>97.503595345661623</v>
      </c>
    </row>
    <row r="21" spans="1:7" x14ac:dyDescent="0.25">
      <c r="A21" s="3" t="s">
        <v>15</v>
      </c>
      <c r="B21" s="50">
        <v>328.6</v>
      </c>
      <c r="C21" s="51">
        <v>490.15</v>
      </c>
      <c r="D21" s="9">
        <f>(C21/B21)*100</f>
        <v>149.16311625076079</v>
      </c>
      <c r="E21" s="54">
        <v>545.32000000000005</v>
      </c>
      <c r="F21" s="21">
        <f>C21-E21</f>
        <v>-55.170000000000073</v>
      </c>
      <c r="G21" s="21">
        <f>C21/E21*100</f>
        <v>89.883004474437016</v>
      </c>
    </row>
    <row r="22" spans="1:7" ht="26.1" customHeight="1" x14ac:dyDescent="0.25">
      <c r="A22" s="34" t="s">
        <v>22</v>
      </c>
      <c r="B22" s="50">
        <v>15394.21</v>
      </c>
      <c r="C22" s="51">
        <v>13051.9</v>
      </c>
      <c r="D22" s="9">
        <f>(C22/B22)*100</f>
        <v>84.78447416268844</v>
      </c>
      <c r="E22" s="54">
        <v>12076</v>
      </c>
      <c r="F22" s="21">
        <f>C22-E22</f>
        <v>975.89999999999964</v>
      </c>
      <c r="G22" s="21">
        <f>C22/E22*100</f>
        <v>108.08131831732362</v>
      </c>
    </row>
    <row r="23" spans="1:7" x14ac:dyDescent="0.25">
      <c r="A23" s="3" t="s">
        <v>16</v>
      </c>
      <c r="B23" s="50">
        <v>639.20000000000005</v>
      </c>
      <c r="C23" s="51">
        <v>1031.51</v>
      </c>
      <c r="D23" s="9">
        <f>(C23/B23)*100</f>
        <v>161.37515644555694</v>
      </c>
      <c r="E23" s="54">
        <v>492.13</v>
      </c>
      <c r="F23" s="21">
        <f>C23-E23</f>
        <v>539.38</v>
      </c>
      <c r="G23" s="21">
        <f>C23/E23*100</f>
        <v>209.60112165484728</v>
      </c>
    </row>
    <row r="24" spans="1:7" x14ac:dyDescent="0.25">
      <c r="A24" s="3" t="s">
        <v>17</v>
      </c>
      <c r="B24" s="50">
        <v>120.85</v>
      </c>
      <c r="C24" s="51">
        <v>5202.42</v>
      </c>
      <c r="D24" s="9">
        <f>(C24/B24)*100</f>
        <v>4304.8572610674391</v>
      </c>
      <c r="E24" s="54">
        <v>1066.8599999999999</v>
      </c>
      <c r="F24" s="21">
        <f>C24-E24</f>
        <v>4135.5600000000004</v>
      </c>
      <c r="G24" s="21">
        <f>C24/E24*100</f>
        <v>487.63849052359268</v>
      </c>
    </row>
    <row r="25" spans="1:7" x14ac:dyDescent="0.25">
      <c r="A25" s="3" t="s">
        <v>18</v>
      </c>
      <c r="B25" s="50"/>
      <c r="C25" s="51">
        <v>14.14</v>
      </c>
      <c r="D25" s="9"/>
      <c r="E25" s="54">
        <v>3.3000000000000002E-2</v>
      </c>
      <c r="F25" s="21">
        <f>C25-E25</f>
        <v>14.107000000000001</v>
      </c>
      <c r="G25" s="21">
        <f>C25/E25*100</f>
        <v>42848.484848484848</v>
      </c>
    </row>
    <row r="26" spans="1:7" x14ac:dyDescent="0.25">
      <c r="A26" s="3" t="s">
        <v>19</v>
      </c>
      <c r="B26" s="52">
        <v>1623.14</v>
      </c>
      <c r="C26" s="51">
        <v>1798.45</v>
      </c>
      <c r="D26" s="9">
        <f t="shared" ref="D26:D32" si="0">(C26/B26)*100</f>
        <v>110.80067030570375</v>
      </c>
      <c r="E26" s="54">
        <v>603.34</v>
      </c>
      <c r="F26" s="21">
        <f>C26-E26</f>
        <v>1195.1100000000001</v>
      </c>
      <c r="G26" s="21">
        <f>C26/E26*100</f>
        <v>298.0823416315842</v>
      </c>
    </row>
    <row r="27" spans="1:7" x14ac:dyDescent="0.25">
      <c r="A27" s="4" t="s">
        <v>20</v>
      </c>
      <c r="B27" s="22">
        <f>SUM(B18:B26)</f>
        <v>23750.12</v>
      </c>
      <c r="C27" s="22">
        <f>SUM(C18:C26)</f>
        <v>30012.749999999996</v>
      </c>
      <c r="D27" s="18">
        <f t="shared" si="0"/>
        <v>126.36883518904325</v>
      </c>
      <c r="E27" s="40">
        <f>SUM(E18:E26)</f>
        <v>21719.545999999998</v>
      </c>
      <c r="F27" s="32">
        <f>C27-E27</f>
        <v>8293.2039999999979</v>
      </c>
      <c r="G27" s="32">
        <f>C27/E27*100</f>
        <v>138.18313697717252</v>
      </c>
    </row>
    <row r="28" spans="1:7" ht="31.5" x14ac:dyDescent="0.25">
      <c r="A28" s="12" t="s">
        <v>27</v>
      </c>
      <c r="B28" s="53">
        <v>343198.55</v>
      </c>
      <c r="C28" s="28">
        <v>337688.9</v>
      </c>
      <c r="D28" s="9">
        <f t="shared" si="0"/>
        <v>98.39461734322596</v>
      </c>
      <c r="E28" s="42">
        <v>351062.71</v>
      </c>
      <c r="F28" s="21">
        <f>C28-E28</f>
        <v>-13373.809999999998</v>
      </c>
      <c r="G28" s="21">
        <f>C28/E28*100</f>
        <v>96.190478333628775</v>
      </c>
    </row>
    <row r="29" spans="1:7" x14ac:dyDescent="0.25">
      <c r="A29" s="13" t="s">
        <v>28</v>
      </c>
      <c r="B29" s="41">
        <v>510</v>
      </c>
      <c r="C29" s="29">
        <v>510</v>
      </c>
      <c r="D29" s="9">
        <f t="shared" si="0"/>
        <v>100</v>
      </c>
      <c r="E29" s="14">
        <v>40.659999999999997</v>
      </c>
      <c r="F29" s="21">
        <f>C29-E29</f>
        <v>469.34000000000003</v>
      </c>
      <c r="G29" s="21">
        <f>C29/E29*100</f>
        <v>1254.3039842597148</v>
      </c>
    </row>
    <row r="30" spans="1:7" x14ac:dyDescent="0.25">
      <c r="A30" s="3" t="s">
        <v>29</v>
      </c>
      <c r="B30" s="41"/>
      <c r="C30" s="19"/>
      <c r="D30" s="9"/>
      <c r="E30" s="17"/>
      <c r="F30" s="21">
        <f>C30-E30</f>
        <v>0</v>
      </c>
      <c r="G30" s="21"/>
    </row>
    <row r="31" spans="1:7" x14ac:dyDescent="0.25">
      <c r="A31" s="3" t="s">
        <v>30</v>
      </c>
      <c r="B31" s="41">
        <v>-404.74</v>
      </c>
      <c r="C31" s="19">
        <v>-404.74</v>
      </c>
      <c r="D31" s="9"/>
      <c r="E31" s="17">
        <v>-220.95</v>
      </c>
      <c r="F31" s="21">
        <f>C31-E31</f>
        <v>-183.79000000000002</v>
      </c>
      <c r="G31" s="21">
        <f>C31/E31*100</f>
        <v>183.18171532020821</v>
      </c>
    </row>
    <row r="32" spans="1:7" x14ac:dyDescent="0.25">
      <c r="A32" s="15" t="s">
        <v>31</v>
      </c>
      <c r="B32" s="10">
        <f>B6+B28+B29+B30+B31</f>
        <v>437329.6</v>
      </c>
      <c r="C32" s="10">
        <f>C6+C28+C29+C30+C31</f>
        <v>457071.16000000003</v>
      </c>
      <c r="D32" s="18">
        <f t="shared" si="0"/>
        <v>104.51411475463817</v>
      </c>
      <c r="E32" s="35">
        <f>E6+E28+E29+E30+E31</f>
        <v>445446.946</v>
      </c>
      <c r="F32" s="36">
        <f>C32-E32</f>
        <v>11624.214000000036</v>
      </c>
      <c r="G32" s="36">
        <f>C32/E32*100</f>
        <v>102.60956194769825</v>
      </c>
    </row>
    <row r="33" spans="1:7" ht="21.75" hidden="1" customHeight="1" x14ac:dyDescent="0.25">
      <c r="A33" s="23" t="s">
        <v>34</v>
      </c>
      <c r="B33" s="37"/>
      <c r="C33" s="24">
        <f>C6-C8-C14-C23-7639.8</f>
        <v>91877.3</v>
      </c>
      <c r="D33" s="24"/>
      <c r="E33" s="24">
        <f>E6-E8-E14-E23-6853.1</f>
        <v>71071.936000000002</v>
      </c>
      <c r="F33" s="38"/>
      <c r="G33" s="38"/>
    </row>
    <row r="34" spans="1:7" s="26" customFormat="1" ht="14.25" hidden="1" customHeight="1" x14ac:dyDescent="0.25">
      <c r="A34" s="1" t="s">
        <v>35</v>
      </c>
      <c r="B34" s="39"/>
      <c r="C34" s="39"/>
      <c r="D34" s="25"/>
      <c r="E34" s="39"/>
      <c r="F34" s="25"/>
      <c r="G34" s="39"/>
    </row>
    <row r="35" spans="1:7" ht="21.75" hidden="1" customHeight="1" x14ac:dyDescent="0.25">
      <c r="A35" s="16"/>
    </row>
    <row r="36" spans="1:7" ht="16.5" hidden="1" customHeight="1" x14ac:dyDescent="0.25"/>
    <row r="37" spans="1:7" x14ac:dyDescent="0.25">
      <c r="A37" s="7"/>
    </row>
    <row r="38" spans="1:7" x14ac:dyDescent="0.25">
      <c r="D38" s="5"/>
    </row>
  </sheetData>
  <mergeCells count="6">
    <mergeCell ref="A4:A5"/>
    <mergeCell ref="B4:D4"/>
    <mergeCell ref="E4:G4"/>
    <mergeCell ref="A1:G1"/>
    <mergeCell ref="A2:G2"/>
    <mergeCell ref="E3:G3"/>
  </mergeCells>
  <pageMargins left="0.31496062992125984" right="0.31496062992125984" top="0.94488188976377963" bottom="0.15748031496062992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на1.01.2022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2022-03-11T08:31:46Z</cp:lastPrinted>
  <dcterms:created xsi:type="dcterms:W3CDTF">2011-02-03T07:56:58Z</dcterms:created>
  <dcterms:modified xsi:type="dcterms:W3CDTF">2022-03-11T08:47:17Z</dcterms:modified>
</cp:coreProperties>
</file>